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3" i="10" l="1"/>
  <c r="J25" i="10"/>
  <c r="J97" i="10" l="1"/>
  <c r="L193" i="10" l="1"/>
  <c r="L192" i="10"/>
  <c r="K193" i="10"/>
  <c r="K192" i="10"/>
  <c r="J193" i="10"/>
  <c r="J192" i="10"/>
  <c r="L280" i="10" l="1"/>
  <c r="L67" i="10"/>
  <c r="J195" i="10" l="1"/>
  <c r="J247" i="10" l="1"/>
  <c r="J151" i="10" l="1"/>
  <c r="J21" i="10"/>
  <c r="J246" i="10" l="1"/>
  <c r="K99" i="10" l="1"/>
  <c r="J67" i="10" l="1"/>
  <c r="L97" i="10"/>
  <c r="K97" i="10"/>
  <c r="K67" i="10"/>
  <c r="L60" i="10"/>
  <c r="K60" i="10"/>
  <c r="J60" i="10"/>
  <c r="L59" i="10"/>
  <c r="K59" i="10"/>
  <c r="L58" i="10"/>
  <c r="K58" i="10"/>
  <c r="J58" i="10"/>
  <c r="I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47" i="10"/>
  <c r="L139" i="10"/>
  <c r="L135" i="10" s="1"/>
  <c r="K139" i="10"/>
  <c r="K135" i="10"/>
  <c r="L133" i="10"/>
  <c r="L129" i="10" s="1"/>
  <c r="K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105" i="10" l="1"/>
  <c r="F232" i="10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F21" i="10" s="1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165" i="10"/>
  <c r="F189" i="10"/>
  <c r="L99" i="10"/>
  <c r="F124" i="10"/>
  <c r="F123" i="10" s="1"/>
  <c r="J201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F103" i="10" l="1"/>
  <c r="K265" i="10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64" i="10"/>
  <c r="J277" i="10"/>
  <c r="F226" i="10"/>
  <c r="F54" i="10"/>
  <c r="F61" i="10"/>
  <c r="F57" i="10" s="1"/>
  <c r="L283" i="10" l="1"/>
  <c r="F225" i="10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79" i="10" s="1"/>
  <c r="K243" i="10"/>
  <c r="K196" i="10"/>
  <c r="J264" i="10"/>
  <c r="H277" i="10"/>
  <c r="F277" i="10" s="1"/>
  <c r="J199" i="10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198" i="10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F195" i="10" s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79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H280" i="10"/>
  <c r="H279" i="10" l="1"/>
  <c r="F280" i="10"/>
</calcChain>
</file>

<file path=xl/sharedStrings.xml><?xml version="1.0" encoding="utf-8"?>
<sst xmlns="http://schemas.openxmlformats.org/spreadsheetml/2006/main" count="458" uniqueCount="126">
  <si>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</si>
  <si>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</si>
  <si>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</si>
  <si>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</si>
  <si>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</si>
  <si>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</si>
  <si>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</si>
  <si>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</si>
  <si>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</si>
  <si>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</si>
  <si>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</si>
  <si>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</si>
  <si>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</si>
  <si>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</si>
  <si>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</si>
  <si>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</si>
  <si>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</si>
  <si>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</si>
  <si>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</si>
  <si>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</si>
  <si>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</si>
  <si>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</si>
  <si>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</si>
  <si>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</si>
  <si>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</si>
  <si>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</si>
  <si>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</si>
  <si>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</si>
  <si>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</si>
  <si>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</si>
  <si>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</si>
  <si>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</si>
  <si>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</si>
  <si>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</si>
  <si>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</si>
  <si>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</si>
  <si>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</si>
  <si>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</si>
  <si>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</si>
  <si>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</si>
  <si>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</si>
  <si>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</si>
  <si>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</si>
  <si>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</si>
  <si>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</si>
  <si>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</si>
  <si>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</si>
  <si>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</si>
  <si>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</si>
  <si>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</si>
  <si>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</si>
  <si>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</si>
  <si>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</si>
  <si>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</si>
  <si>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</si>
  <si>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</si>
  <si>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</si>
  <si>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</si>
  <si>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</si>
  <si>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</si>
  <si>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</si>
  <si>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</si>
  <si>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</si>
  <si>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</si>
  <si>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</si>
  <si>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</si>
  <si>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</si>
  <si>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</si>
  <si>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</si>
  <si>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</si>
  <si>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</si>
  <si>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</si>
  <si>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</si>
  <si>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</si>
  <si>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</si>
  <si>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</si>
  <si>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</si>
  <si>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</si>
  <si>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</si>
  <si>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</si>
  <si>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</si>
  <si>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</si>
  <si>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</si>
  <si>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</si>
  <si>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</si>
  <si>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</si>
  <si>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</si>
  <si>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</si>
  <si>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</si>
  <si>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</si>
  <si>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</si>
  <si>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</si>
  <si>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</si>
  <si>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</si>
  <si>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</si>
  <si>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</si>
  <si>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</si>
  <si>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</si>
  <si>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</si>
  <si>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</si>
  <si>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</si>
  <si>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</si>
  <si>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</si>
  <si>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</si>
  <si>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</si>
  <si>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</si>
  <si>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</si>
  <si>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</si>
  <si>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</si>
  <si>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</si>
  <si>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</si>
  <si>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</si>
  <si>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</si>
  <si>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</si>
  <si>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</si>
  <si>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</si>
  <si>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</si>
  <si>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</si>
  <si>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</si>
  <si>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</si>
  <si>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</si>
  <si>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</si>
  <si>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</si>
  <si>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</si>
  <si>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</si>
  <si>
    <t xml:space="preserve">"Приложение № 1
к постановлению администрации города Евпатории Республики Крым      от__________________№_____________
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</si>
</sst>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zoomScale="80" zoomScaleNormal="80" zoomScaleSheetLayoutView="100" workbookViewId="0">
      <pane ySplit="7" topLeftCell="A77" activePane="bottomLeft" state="frozen"/>
      <selection pane="bottomLeft" activeCell="K90" sqref="K90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B2" s="49"/>
      <c r="H2" s="57" t="s">
        <v>125</v>
      </c>
      <c r="I2" s="57"/>
      <c r="J2" s="57"/>
      <c r="K2" s="57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86" t="s">
        <v>78</v>
      </c>
      <c r="I4" s="87"/>
      <c r="J4" s="87"/>
      <c r="K4" s="87"/>
    </row>
    <row r="5" spans="1:12" ht="16.5" customHeight="1" x14ac:dyDescent="0.25">
      <c r="A5" s="84" t="s">
        <v>58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39.75" customHeight="1" x14ac:dyDescent="0.25">
      <c r="A6" s="75" t="s">
        <v>7</v>
      </c>
      <c r="B6" s="88" t="s">
        <v>16</v>
      </c>
      <c r="C6" s="54" t="s">
        <v>0</v>
      </c>
      <c r="D6" s="75" t="s">
        <v>15</v>
      </c>
      <c r="E6" s="75" t="s">
        <v>8</v>
      </c>
      <c r="F6" s="75" t="s">
        <v>9</v>
      </c>
      <c r="G6" s="75" t="s">
        <v>1</v>
      </c>
      <c r="H6" s="75"/>
      <c r="I6" s="75"/>
      <c r="J6" s="75"/>
      <c r="K6" s="75"/>
      <c r="L6" s="75"/>
    </row>
    <row r="7" spans="1:12" ht="26.25" customHeight="1" x14ac:dyDescent="0.25">
      <c r="A7" s="75"/>
      <c r="B7" s="89"/>
      <c r="C7" s="56"/>
      <c r="D7" s="75"/>
      <c r="E7" s="75"/>
      <c r="F7" s="75"/>
      <c r="G7" s="5">
        <v>2016</v>
      </c>
      <c r="H7" s="5">
        <v>2021</v>
      </c>
      <c r="I7" s="39">
        <v>2022</v>
      </c>
      <c r="J7" s="5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11</v>
      </c>
    </row>
    <row r="9" spans="1:12" ht="21" customHeight="1" x14ac:dyDescent="0.25">
      <c r="A9" s="58" t="s">
        <v>67</v>
      </c>
      <c r="B9" s="71" t="s">
        <v>66</v>
      </c>
      <c r="C9" s="65" t="s">
        <v>112</v>
      </c>
      <c r="D9" s="77" t="s">
        <v>93</v>
      </c>
      <c r="E9" s="4" t="s">
        <v>2</v>
      </c>
      <c r="F9" s="16">
        <f t="shared" ref="F9:K9" si="0">SUM(F10:F14)</f>
        <v>1850110.5971900001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72390.281749999995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8"/>
      <c r="B10" s="72"/>
      <c r="C10" s="66"/>
      <c r="D10" s="78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8"/>
      <c r="B11" s="72"/>
      <c r="C11" s="66"/>
      <c r="D11" s="78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8"/>
      <c r="B12" s="72"/>
      <c r="C12" s="66"/>
      <c r="D12" s="78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8"/>
      <c r="B13" s="72"/>
      <c r="C13" s="66"/>
      <c r="D13" s="78"/>
      <c r="E13" s="4" t="s">
        <v>5</v>
      </c>
      <c r="F13" s="16">
        <f>SUM(H13:K13)</f>
        <v>378149.27214000002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72390.281749999995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8"/>
      <c r="B14" s="73"/>
      <c r="C14" s="67"/>
      <c r="D14" s="79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74" t="s">
        <v>54</v>
      </c>
      <c r="B15" s="52" t="s">
        <v>59</v>
      </c>
      <c r="C15" s="100" t="s">
        <v>112</v>
      </c>
      <c r="D15" s="53" t="s">
        <v>38</v>
      </c>
      <c r="E15" s="27" t="s">
        <v>2</v>
      </c>
      <c r="F15" s="28">
        <f t="shared" ref="F15:K15" si="5">SUM(F16:F20)</f>
        <v>366339.83869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7">
        <f>SUM(J16:J20)</f>
        <v>53639.606749999999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9"/>
      <c r="B16" s="52"/>
      <c r="C16" s="100"/>
      <c r="D16" s="53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9"/>
      <c r="B17" s="52"/>
      <c r="C17" s="100"/>
      <c r="D17" s="53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9"/>
      <c r="B18" s="52"/>
      <c r="C18" s="100"/>
      <c r="D18" s="53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9"/>
      <c r="B19" s="52"/>
      <c r="C19" s="100"/>
      <c r="D19" s="53"/>
      <c r="E19" s="27" t="s">
        <v>5</v>
      </c>
      <c r="F19" s="28">
        <f>SUM(H19:K19)</f>
        <v>357464.71411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53639.606749999999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9"/>
      <c r="B20" s="52"/>
      <c r="C20" s="100"/>
      <c r="D20" s="53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8" t="s">
        <v>56</v>
      </c>
      <c r="B21" s="76" t="s">
        <v>20</v>
      </c>
      <c r="C21" s="62" t="s">
        <v>112</v>
      </c>
      <c r="D21" s="75" t="s">
        <v>38</v>
      </c>
      <c r="E21" s="4" t="s">
        <v>2</v>
      </c>
      <c r="F21" s="18">
        <f t="shared" ref="F21:K21" si="10">SUM(F22:F26)</f>
        <v>381550.30761999998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38">
        <f>SUM(J22:J26)</f>
        <v>39228.536749999999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81"/>
      <c r="B22" s="76"/>
      <c r="C22" s="63"/>
      <c r="D22" s="75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81"/>
      <c r="B23" s="76"/>
      <c r="C23" s="63"/>
      <c r="D23" s="75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81"/>
      <c r="B24" s="76"/>
      <c r="C24" s="63"/>
      <c r="D24" s="75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81"/>
      <c r="B25" s="76"/>
      <c r="C25" s="63"/>
      <c r="D25" s="75"/>
      <c r="E25" s="5" t="s">
        <v>5</v>
      </c>
      <c r="F25" s="18">
        <f t="shared" si="12"/>
        <v>381550.30761999998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18">
        <f>54618.75707-3541.54839-11000-999.99975-42.38804-3.20321+196.91907</f>
        <v>39228.536749999999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81"/>
      <c r="B26" s="76"/>
      <c r="C26" s="64"/>
      <c r="D26" s="75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8" t="s">
        <v>60</v>
      </c>
      <c r="B27" s="76" t="s">
        <v>82</v>
      </c>
      <c r="C27" s="62" t="s">
        <v>112</v>
      </c>
      <c r="D27" s="75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18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81"/>
      <c r="B28" s="76"/>
      <c r="C28" s="63"/>
      <c r="D28" s="75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81"/>
      <c r="B29" s="76"/>
      <c r="C29" s="63"/>
      <c r="D29" s="75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81"/>
      <c r="B30" s="76"/>
      <c r="C30" s="63"/>
      <c r="D30" s="75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81"/>
      <c r="B31" s="76"/>
      <c r="C31" s="63"/>
      <c r="D31" s="75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81"/>
      <c r="B32" s="76"/>
      <c r="C32" s="64"/>
      <c r="D32" s="75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74" t="s">
        <v>55</v>
      </c>
      <c r="B33" s="52" t="s">
        <v>72</v>
      </c>
      <c r="C33" s="93" t="s">
        <v>118</v>
      </c>
      <c r="D33" s="90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9"/>
      <c r="B34" s="52"/>
      <c r="C34" s="94"/>
      <c r="D34" s="91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9"/>
      <c r="B35" s="52"/>
      <c r="C35" s="94"/>
      <c r="D35" s="91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9"/>
      <c r="B36" s="52"/>
      <c r="C36" s="94"/>
      <c r="D36" s="91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9"/>
      <c r="B37" s="52"/>
      <c r="C37" s="94"/>
      <c r="D37" s="91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9"/>
      <c r="B38" s="52"/>
      <c r="C38" s="95"/>
      <c r="D38" s="92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74" t="s">
        <v>81</v>
      </c>
      <c r="B39" s="52" t="s">
        <v>111</v>
      </c>
      <c r="C39" s="93" t="s">
        <v>83</v>
      </c>
      <c r="D39" s="90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9"/>
      <c r="B40" s="52"/>
      <c r="C40" s="94"/>
      <c r="D40" s="91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9"/>
      <c r="B41" s="52"/>
      <c r="C41" s="94"/>
      <c r="D41" s="91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9"/>
      <c r="B42" s="52"/>
      <c r="C42" s="94"/>
      <c r="D42" s="91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9"/>
      <c r="B43" s="52"/>
      <c r="C43" s="94"/>
      <c r="D43" s="91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9"/>
      <c r="B44" s="52"/>
      <c r="C44" s="95"/>
      <c r="D44" s="92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74" t="s">
        <v>90</v>
      </c>
      <c r="B45" s="102" t="s">
        <v>88</v>
      </c>
      <c r="C45" s="93" t="s">
        <v>83</v>
      </c>
      <c r="D45" s="90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74"/>
      <c r="B46" s="103"/>
      <c r="C46" s="94"/>
      <c r="D46" s="91"/>
      <c r="E46" s="27" t="s">
        <v>3</v>
      </c>
      <c r="F46" s="28">
        <f>SUM(H46:L46)</f>
        <v>57708.923179999998</v>
      </c>
      <c r="G46" s="29"/>
      <c r="H46" s="28">
        <v>55843.381869999997</v>
      </c>
      <c r="I46" s="47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74"/>
      <c r="B47" s="103"/>
      <c r="C47" s="94"/>
      <c r="D47" s="91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74"/>
      <c r="B48" s="103"/>
      <c r="C48" s="94"/>
      <c r="D48" s="91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74"/>
      <c r="B49" s="103"/>
      <c r="C49" s="94"/>
      <c r="D49" s="91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74"/>
      <c r="B50" s="104"/>
      <c r="C50" s="95"/>
      <c r="D50" s="92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80" t="s">
        <v>68</v>
      </c>
      <c r="B51" s="101" t="s">
        <v>69</v>
      </c>
      <c r="C51" s="65" t="s">
        <v>112</v>
      </c>
      <c r="D51" s="82" t="s">
        <v>38</v>
      </c>
      <c r="E51" s="4" t="s">
        <v>2</v>
      </c>
      <c r="F51" s="16">
        <f t="shared" ref="F51:K51" si="25">SUM(F52:F56)</f>
        <v>1701107.0350019501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384519.70935000002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80"/>
      <c r="B52" s="101"/>
      <c r="C52" s="66"/>
      <c r="D52" s="82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80"/>
      <c r="B53" s="101"/>
      <c r="C53" s="66"/>
      <c r="D53" s="82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80"/>
      <c r="B54" s="101"/>
      <c r="C54" s="66"/>
      <c r="D54" s="82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80"/>
      <c r="B55" s="101"/>
      <c r="C55" s="66"/>
      <c r="D55" s="82"/>
      <c r="E55" s="4" t="s">
        <v>5</v>
      </c>
      <c r="F55" s="16">
        <f t="shared" si="27"/>
        <v>1521175.3001419501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342441.44842000003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80"/>
      <c r="B56" s="101"/>
      <c r="C56" s="67"/>
      <c r="D56" s="82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74" t="s">
        <v>21</v>
      </c>
      <c r="B57" s="52" t="s">
        <v>35</v>
      </c>
      <c r="C57" s="93" t="s">
        <v>112</v>
      </c>
      <c r="D57" s="53" t="s">
        <v>38</v>
      </c>
      <c r="E57" s="27" t="s">
        <v>2</v>
      </c>
      <c r="F57" s="28">
        <f t="shared" ref="F57:K57" si="29">SUM(F58:F62)</f>
        <v>256683.18130999993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49807.445019999977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74"/>
      <c r="B58" s="52"/>
      <c r="C58" s="94"/>
      <c r="D58" s="53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74"/>
      <c r="B59" s="52"/>
      <c r="C59" s="94"/>
      <c r="D59" s="53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74"/>
      <c r="B60" s="52"/>
      <c r="C60" s="94"/>
      <c r="D60" s="53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74"/>
      <c r="B61" s="52"/>
      <c r="C61" s="94"/>
      <c r="D61" s="53"/>
      <c r="E61" s="27" t="s">
        <v>5</v>
      </c>
      <c r="F61" s="28">
        <f t="shared" si="32"/>
        <v>142290.05544999993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7729.1840899999806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74"/>
      <c r="B62" s="52"/>
      <c r="C62" s="95"/>
      <c r="D62" s="53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8" t="s">
        <v>22</v>
      </c>
      <c r="B63" s="83" t="s">
        <v>119</v>
      </c>
      <c r="C63" s="62" t="s">
        <v>112</v>
      </c>
      <c r="D63" s="75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8"/>
      <c r="B64" s="83"/>
      <c r="C64" s="63"/>
      <c r="D64" s="75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8"/>
      <c r="B65" s="83"/>
      <c r="C65" s="63"/>
      <c r="D65" s="75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8"/>
      <c r="B66" s="83"/>
      <c r="C66" s="63"/>
      <c r="D66" s="75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8"/>
      <c r="B67" s="83"/>
      <c r="C67" s="63"/>
      <c r="D67" s="75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18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8"/>
      <c r="B68" s="83"/>
      <c r="C68" s="64"/>
      <c r="D68" s="75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8" t="s">
        <v>24</v>
      </c>
      <c r="B69" s="76" t="s">
        <v>109</v>
      </c>
      <c r="C69" s="62" t="s">
        <v>122</v>
      </c>
      <c r="D69" s="75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5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8"/>
      <c r="B70" s="76"/>
      <c r="C70" s="63"/>
      <c r="D70" s="75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8"/>
      <c r="B71" s="76"/>
      <c r="C71" s="63"/>
      <c r="D71" s="75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5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8"/>
      <c r="B72" s="76"/>
      <c r="C72" s="63"/>
      <c r="D72" s="75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8"/>
      <c r="B73" s="76"/>
      <c r="C73" s="63"/>
      <c r="D73" s="75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18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8"/>
      <c r="B74" s="76"/>
      <c r="C74" s="64"/>
      <c r="D74" s="75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8" t="s">
        <v>65</v>
      </c>
      <c r="B75" s="76" t="s">
        <v>23</v>
      </c>
      <c r="C75" s="62" t="s">
        <v>83</v>
      </c>
      <c r="D75" s="75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8"/>
      <c r="B76" s="76"/>
      <c r="C76" s="63"/>
      <c r="D76" s="75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8"/>
      <c r="B77" s="76"/>
      <c r="C77" s="63"/>
      <c r="D77" s="75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8"/>
      <c r="B78" s="76"/>
      <c r="C78" s="63"/>
      <c r="D78" s="75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8"/>
      <c r="B79" s="76"/>
      <c r="C79" s="63"/>
      <c r="D79" s="75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8"/>
      <c r="B80" s="76"/>
      <c r="C80" s="64"/>
      <c r="D80" s="75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8" t="s">
        <v>25</v>
      </c>
      <c r="B81" s="76" t="s">
        <v>42</v>
      </c>
      <c r="C81" s="62" t="s">
        <v>112</v>
      </c>
      <c r="D81" s="75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8"/>
      <c r="B82" s="76"/>
      <c r="C82" s="63"/>
      <c r="D82" s="75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8"/>
      <c r="B83" s="76"/>
      <c r="C83" s="63"/>
      <c r="D83" s="75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8"/>
      <c r="B84" s="76"/>
      <c r="C84" s="63"/>
      <c r="D84" s="75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58"/>
      <c r="B85" s="76"/>
      <c r="C85" s="63"/>
      <c r="D85" s="75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51">
        <v>0</v>
      </c>
      <c r="K85" s="18">
        <f t="shared" ref="F85:K87" si="49">SUM(K86:K90)</f>
        <v>0</v>
      </c>
      <c r="L85" s="18">
        <f t="shared" ref="L85:L87" si="50">SUM(L86:L90)</f>
        <v>0</v>
      </c>
    </row>
    <row r="86" spans="1:12" ht="21" customHeight="1" x14ac:dyDescent="0.25">
      <c r="A86" s="58"/>
      <c r="B86" s="76"/>
      <c r="C86" s="64"/>
      <c r="D86" s="75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8" t="s">
        <v>110</v>
      </c>
      <c r="B87" s="76" t="s">
        <v>26</v>
      </c>
      <c r="C87" s="62" t="s">
        <v>83</v>
      </c>
      <c r="D87" s="75" t="s">
        <v>13</v>
      </c>
      <c r="E87" s="4" t="s">
        <v>2</v>
      </c>
      <c r="F87" s="18">
        <f t="shared" si="49"/>
        <v>72077.760719999991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5086.3999999999996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8"/>
      <c r="B88" s="76"/>
      <c r="C88" s="63"/>
      <c r="D88" s="75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8"/>
      <c r="B89" s="76"/>
      <c r="C89" s="63"/>
      <c r="D89" s="75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8"/>
      <c r="B90" s="76" t="s">
        <v>10</v>
      </c>
      <c r="C90" s="63"/>
      <c r="D90" s="75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8"/>
      <c r="B91" s="76"/>
      <c r="C91" s="63"/>
      <c r="D91" s="75"/>
      <c r="E91" s="5" t="s">
        <v>5</v>
      </c>
      <c r="F91" s="18">
        <f t="shared" si="51"/>
        <v>72077.760719999991</v>
      </c>
      <c r="G91" s="19"/>
      <c r="H91" s="18">
        <f>3685+2235+18288+18</f>
        <v>24226</v>
      </c>
      <c r="I91" s="38">
        <v>42765.360719999997</v>
      </c>
      <c r="J91" s="51">
        <v>5086.3999999999996</v>
      </c>
      <c r="K91" s="18">
        <v>0</v>
      </c>
      <c r="L91" s="18">
        <v>0</v>
      </c>
    </row>
    <row r="92" spans="1:12" ht="21" customHeight="1" x14ac:dyDescent="0.25">
      <c r="A92" s="58"/>
      <c r="B92" s="76"/>
      <c r="C92" s="64"/>
      <c r="D92" s="75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74" t="s">
        <v>57</v>
      </c>
      <c r="B93" s="52" t="s">
        <v>61</v>
      </c>
      <c r="C93" s="93" t="s">
        <v>112</v>
      </c>
      <c r="D93" s="53" t="s">
        <v>38</v>
      </c>
      <c r="E93" s="27" t="s">
        <v>2</v>
      </c>
      <c r="F93" s="28">
        <f t="shared" ref="F93:K93" si="52">SUM(F94:F98)</f>
        <v>1151475.22291195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296675.36560000002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74"/>
      <c r="B94" s="52"/>
      <c r="C94" s="94"/>
      <c r="D94" s="53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74"/>
      <c r="B95" s="52"/>
      <c r="C95" s="94"/>
      <c r="D95" s="53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74"/>
      <c r="B96" s="52"/>
      <c r="C96" s="94"/>
      <c r="D96" s="53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74"/>
      <c r="B97" s="52"/>
      <c r="C97" s="94"/>
      <c r="D97" s="53"/>
      <c r="E97" s="27" t="s">
        <v>5</v>
      </c>
      <c r="F97" s="28">
        <f t="shared" si="54"/>
        <v>1151475.22291195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28">
        <f>42277.14134+224323.13844+17588.06176-35270.75124+1158.63036+8470.16969+15949.53562-8000-5706.2369+490.38756+35395.28897</f>
        <v>296675.36560000002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74"/>
      <c r="B98" s="52"/>
      <c r="C98" s="95"/>
      <c r="D98" s="53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74" t="s">
        <v>27</v>
      </c>
      <c r="B99" s="96" t="s">
        <v>36</v>
      </c>
      <c r="C99" s="93" t="s">
        <v>112</v>
      </c>
      <c r="D99" s="90" t="s">
        <v>13</v>
      </c>
      <c r="E99" s="27" t="s">
        <v>2</v>
      </c>
      <c r="F99" s="28">
        <f t="shared" ref="F99:J99" si="55">SUM(F100:F104)</f>
        <v>88382.560830000002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28">
        <f t="shared" si="55"/>
        <v>1285.20625</v>
      </c>
      <c r="K99" s="28">
        <f>SUM(K100:K104)</f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74"/>
      <c r="B100" s="97"/>
      <c r="C100" s="94"/>
      <c r="D100" s="91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74"/>
      <c r="B101" s="97"/>
      <c r="C101" s="94"/>
      <c r="D101" s="91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74"/>
      <c r="B102" s="97"/>
      <c r="C102" s="94"/>
      <c r="D102" s="91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74"/>
      <c r="B103" s="97"/>
      <c r="C103" s="94"/>
      <c r="D103" s="91"/>
      <c r="E103" s="27" t="s">
        <v>5</v>
      </c>
      <c r="F103" s="28">
        <f t="shared" si="58"/>
        <v>22843.951830000002</v>
      </c>
      <c r="G103" s="29"/>
      <c r="H103" s="47">
        <f>H109+H115+H121+H127</f>
        <v>11231.044180000001</v>
      </c>
      <c r="I103" s="28">
        <f>I109+I115+I121+I127</f>
        <v>5198.8884300000009</v>
      </c>
      <c r="J103" s="28">
        <f t="shared" si="57"/>
        <v>1285.20625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74"/>
      <c r="B104" s="98"/>
      <c r="C104" s="95"/>
      <c r="D104" s="92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8" t="s">
        <v>62</v>
      </c>
      <c r="B105" s="59" t="s">
        <v>39</v>
      </c>
      <c r="C105" s="62">
        <v>2025</v>
      </c>
      <c r="D105" s="54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8"/>
      <c r="B106" s="60"/>
      <c r="C106" s="63"/>
      <c r="D106" s="55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8"/>
      <c r="B107" s="60"/>
      <c r="C107" s="63"/>
      <c r="D107" s="55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8"/>
      <c r="B108" s="60"/>
      <c r="C108" s="63"/>
      <c r="D108" s="55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8"/>
      <c r="B109" s="60"/>
      <c r="C109" s="63"/>
      <c r="D109" s="55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8"/>
      <c r="B110" s="61"/>
      <c r="C110" s="64"/>
      <c r="D110" s="56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8" t="s">
        <v>63</v>
      </c>
      <c r="B111" s="59" t="s">
        <v>28</v>
      </c>
      <c r="C111" s="62" t="s">
        <v>118</v>
      </c>
      <c r="D111" s="54" t="s">
        <v>13</v>
      </c>
      <c r="E111" s="4" t="s">
        <v>2</v>
      </c>
      <c r="F111" s="18">
        <f t="shared" ref="F111:K111" si="62">SUM(F112:F116)</f>
        <v>11194.277010000002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445.5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8"/>
      <c r="B112" s="60"/>
      <c r="C112" s="63"/>
      <c r="D112" s="55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8"/>
      <c r="B113" s="60"/>
      <c r="C113" s="63"/>
      <c r="D113" s="55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8"/>
      <c r="B114" s="60"/>
      <c r="C114" s="63"/>
      <c r="D114" s="55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8"/>
      <c r="B115" s="60"/>
      <c r="C115" s="63"/>
      <c r="D115" s="55"/>
      <c r="E115" s="5" t="s">
        <v>5</v>
      </c>
      <c r="F115" s="18">
        <f t="shared" si="64"/>
        <v>11194.277010000002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445.5</v>
      </c>
      <c r="K115" s="18">
        <v>0</v>
      </c>
      <c r="L115" s="18">
        <v>0</v>
      </c>
    </row>
    <row r="116" spans="1:12" ht="21" customHeight="1" x14ac:dyDescent="0.25">
      <c r="A116" s="58"/>
      <c r="B116" s="61"/>
      <c r="C116" s="64"/>
      <c r="D116" s="56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8" t="s">
        <v>29</v>
      </c>
      <c r="B117" s="59" t="s">
        <v>30</v>
      </c>
      <c r="C117" s="62" t="s">
        <v>112</v>
      </c>
      <c r="D117" s="54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8"/>
      <c r="B118" s="60"/>
      <c r="C118" s="63"/>
      <c r="D118" s="55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8"/>
      <c r="B119" s="60"/>
      <c r="C119" s="63"/>
      <c r="D119" s="55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8"/>
      <c r="B120" s="60"/>
      <c r="C120" s="63"/>
      <c r="D120" s="55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8"/>
      <c r="B121" s="60"/>
      <c r="C121" s="63"/>
      <c r="D121" s="55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8"/>
      <c r="B122" s="61"/>
      <c r="C122" s="64"/>
      <c r="D122" s="56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111" t="s">
        <v>120</v>
      </c>
      <c r="B123" s="108" t="s">
        <v>105</v>
      </c>
      <c r="C123" s="62">
        <v>2021</v>
      </c>
      <c r="D123" s="54" t="s">
        <v>89</v>
      </c>
      <c r="E123" s="41" t="s">
        <v>2</v>
      </c>
      <c r="F123" s="42">
        <f t="shared" ref="F123:K123" si="68">SUM(F124:F128)</f>
        <v>4575</v>
      </c>
      <c r="G123" s="42">
        <f t="shared" si="68"/>
        <v>0</v>
      </c>
      <c r="H123" s="42">
        <f t="shared" si="68"/>
        <v>4575</v>
      </c>
      <c r="I123" s="42">
        <f t="shared" si="68"/>
        <v>0</v>
      </c>
      <c r="J123" s="18">
        <f t="shared" si="68"/>
        <v>0</v>
      </c>
      <c r="K123" s="42">
        <f t="shared" si="68"/>
        <v>0</v>
      </c>
      <c r="L123" s="42">
        <v>0</v>
      </c>
    </row>
    <row r="124" spans="1:12" ht="21" customHeight="1" x14ac:dyDescent="0.25">
      <c r="A124" s="112"/>
      <c r="B124" s="109"/>
      <c r="C124" s="63"/>
      <c r="D124" s="55"/>
      <c r="E124" s="41" t="s">
        <v>3</v>
      </c>
      <c r="F124" s="42">
        <f>SUM(H124:L124)</f>
        <v>0</v>
      </c>
      <c r="G124" s="43"/>
      <c r="H124" s="42">
        <f>H136</f>
        <v>0</v>
      </c>
      <c r="I124" s="42">
        <f>I136</f>
        <v>0</v>
      </c>
      <c r="J124" s="18">
        <f>J136</f>
        <v>0</v>
      </c>
      <c r="K124" s="42">
        <f>K136</f>
        <v>0</v>
      </c>
      <c r="L124" s="42">
        <v>0</v>
      </c>
    </row>
    <row r="125" spans="1:12" ht="21" customHeight="1" x14ac:dyDescent="0.25">
      <c r="A125" s="112"/>
      <c r="B125" s="109"/>
      <c r="C125" s="63"/>
      <c r="D125" s="55"/>
      <c r="E125" s="44" t="s">
        <v>76</v>
      </c>
      <c r="F125" s="42">
        <f t="shared" ref="F125:F128" si="69">SUM(H125:L125)</f>
        <v>0</v>
      </c>
      <c r="G125" s="43"/>
      <c r="H125" s="42">
        <v>0</v>
      </c>
      <c r="I125" s="42">
        <v>0</v>
      </c>
      <c r="J125" s="18">
        <v>0</v>
      </c>
      <c r="K125" s="42">
        <v>0</v>
      </c>
      <c r="L125" s="42">
        <v>0</v>
      </c>
    </row>
    <row r="126" spans="1:12" ht="21" customHeight="1" x14ac:dyDescent="0.25">
      <c r="A126" s="112"/>
      <c r="B126" s="109"/>
      <c r="C126" s="63"/>
      <c r="D126" s="55"/>
      <c r="E126" s="41" t="s">
        <v>4</v>
      </c>
      <c r="F126" s="42">
        <f t="shared" si="69"/>
        <v>0</v>
      </c>
      <c r="G126" s="43"/>
      <c r="H126" s="42">
        <f t="shared" ref="H126:I126" si="70">H138</f>
        <v>0</v>
      </c>
      <c r="I126" s="42">
        <f t="shared" si="70"/>
        <v>0</v>
      </c>
      <c r="J126" s="18">
        <f>J138</f>
        <v>0</v>
      </c>
      <c r="K126" s="42">
        <f t="shared" ref="K126" si="71">K138</f>
        <v>0</v>
      </c>
      <c r="L126" s="42">
        <v>0</v>
      </c>
    </row>
    <row r="127" spans="1:12" ht="21" customHeight="1" x14ac:dyDescent="0.25">
      <c r="A127" s="112"/>
      <c r="B127" s="109"/>
      <c r="C127" s="63"/>
      <c r="D127" s="55"/>
      <c r="E127" s="41" t="s">
        <v>5</v>
      </c>
      <c r="F127" s="42">
        <f t="shared" si="69"/>
        <v>4575</v>
      </c>
      <c r="G127" s="43"/>
      <c r="H127" s="38">
        <v>4575</v>
      </c>
      <c r="I127" s="42">
        <v>0</v>
      </c>
      <c r="J127" s="18">
        <v>0</v>
      </c>
      <c r="K127" s="42">
        <v>0</v>
      </c>
      <c r="L127" s="42">
        <v>0</v>
      </c>
    </row>
    <row r="128" spans="1:12" ht="21" customHeight="1" x14ac:dyDescent="0.25">
      <c r="A128" s="122"/>
      <c r="B128" s="110"/>
      <c r="C128" s="64"/>
      <c r="D128" s="56"/>
      <c r="E128" s="45" t="s">
        <v>6</v>
      </c>
      <c r="F128" s="42">
        <f t="shared" si="69"/>
        <v>0</v>
      </c>
      <c r="G128" s="46"/>
      <c r="H128" s="42">
        <f t="shared" ref="H128:I128" si="72">H140</f>
        <v>0</v>
      </c>
      <c r="I128" s="42">
        <f t="shared" si="72"/>
        <v>0</v>
      </c>
      <c r="J128" s="18">
        <f>J140</f>
        <v>0</v>
      </c>
      <c r="K128" s="42">
        <f t="shared" ref="K128" si="73">K140</f>
        <v>0</v>
      </c>
      <c r="L128" s="42">
        <v>0</v>
      </c>
    </row>
    <row r="129" spans="1:12" ht="17.25" customHeight="1" x14ac:dyDescent="0.25">
      <c r="A129" s="105" t="s">
        <v>31</v>
      </c>
      <c r="B129" s="102" t="s">
        <v>32</v>
      </c>
      <c r="C129" s="93" t="s">
        <v>112</v>
      </c>
      <c r="D129" s="90" t="s">
        <v>38</v>
      </c>
      <c r="E129" s="40" t="s">
        <v>2</v>
      </c>
      <c r="F129" s="28">
        <f t="shared" ref="F129:K129" si="74">SUM(F130:F134)</f>
        <v>204566.06995</v>
      </c>
      <c r="G129" s="91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36751.692479999998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106"/>
      <c r="B130" s="103"/>
      <c r="C130" s="94"/>
      <c r="D130" s="91"/>
      <c r="E130" s="40" t="s">
        <v>3</v>
      </c>
      <c r="F130" s="28">
        <f>SUM(G130:L130)</f>
        <v>0</v>
      </c>
      <c r="G130" s="91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106"/>
      <c r="B131" s="103"/>
      <c r="C131" s="94"/>
      <c r="D131" s="91"/>
      <c r="E131" s="30" t="s">
        <v>77</v>
      </c>
      <c r="F131" s="28">
        <f t="shared" ref="F131:F134" si="76">SUM(G131:L131)</f>
        <v>0</v>
      </c>
      <c r="G131" s="92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106"/>
      <c r="B132" s="103"/>
      <c r="C132" s="94"/>
      <c r="D132" s="91"/>
      <c r="E132" s="40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106"/>
      <c r="B133" s="103"/>
      <c r="C133" s="94"/>
      <c r="D133" s="91"/>
      <c r="E133" s="40" t="s">
        <v>64</v>
      </c>
      <c r="F133" s="28">
        <f t="shared" si="76"/>
        <v>204566.06995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28">
        <f>17575.05171+12919.29077+6257.35</f>
        <v>36751.692479999998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107"/>
      <c r="B134" s="104"/>
      <c r="C134" s="95"/>
      <c r="D134" s="92"/>
      <c r="E134" s="40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80" t="s">
        <v>18</v>
      </c>
      <c r="B135" s="101" t="s">
        <v>40</v>
      </c>
      <c r="C135" s="65" t="s">
        <v>112</v>
      </c>
      <c r="D135" s="82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80"/>
      <c r="B136" s="101"/>
      <c r="C136" s="66"/>
      <c r="D136" s="82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80"/>
      <c r="B137" s="101"/>
      <c r="C137" s="66"/>
      <c r="D137" s="82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80"/>
      <c r="B138" s="101"/>
      <c r="C138" s="66"/>
      <c r="D138" s="82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80"/>
      <c r="B139" s="101"/>
      <c r="C139" s="66"/>
      <c r="D139" s="82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16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80"/>
      <c r="B140" s="101"/>
      <c r="C140" s="67"/>
      <c r="D140" s="82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80" t="s">
        <v>17</v>
      </c>
      <c r="B141" s="101" t="s">
        <v>34</v>
      </c>
      <c r="C141" s="65" t="s">
        <v>112</v>
      </c>
      <c r="D141" s="82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80"/>
      <c r="B142" s="101"/>
      <c r="C142" s="66"/>
      <c r="D142" s="82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80"/>
      <c r="B143" s="101"/>
      <c r="C143" s="66"/>
      <c r="D143" s="82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80"/>
      <c r="B144" s="101"/>
      <c r="C144" s="66"/>
      <c r="D144" s="82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80"/>
      <c r="B145" s="101"/>
      <c r="C145" s="66"/>
      <c r="D145" s="82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80"/>
      <c r="B146" s="101"/>
      <c r="C146" s="67"/>
      <c r="D146" s="82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74" t="s">
        <v>33</v>
      </c>
      <c r="B147" s="52" t="s">
        <v>12</v>
      </c>
      <c r="C147" s="93" t="s">
        <v>112</v>
      </c>
      <c r="D147" s="53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74"/>
      <c r="B148" s="52"/>
      <c r="C148" s="94"/>
      <c r="D148" s="53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74"/>
      <c r="B149" s="52"/>
      <c r="C149" s="94"/>
      <c r="D149" s="53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74"/>
      <c r="B150" s="52"/>
      <c r="C150" s="94"/>
      <c r="D150" s="53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74"/>
      <c r="B151" s="52"/>
      <c r="C151" s="94"/>
      <c r="D151" s="53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2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74"/>
      <c r="B152" s="52"/>
      <c r="C152" s="95"/>
      <c r="D152" s="53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105" t="s">
        <v>14</v>
      </c>
      <c r="B153" s="102" t="s">
        <v>11</v>
      </c>
      <c r="C153" s="93" t="s">
        <v>112</v>
      </c>
      <c r="D153" s="90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106"/>
      <c r="B154" s="103"/>
      <c r="C154" s="94"/>
      <c r="D154" s="91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106"/>
      <c r="B155" s="103"/>
      <c r="C155" s="94"/>
      <c r="D155" s="91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106"/>
      <c r="B156" s="103"/>
      <c r="C156" s="94"/>
      <c r="D156" s="91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106"/>
      <c r="B157" s="103"/>
      <c r="C157" s="94"/>
      <c r="D157" s="91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2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107"/>
      <c r="B158" s="104"/>
      <c r="C158" s="95"/>
      <c r="D158" s="92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8" t="s">
        <v>37</v>
      </c>
      <c r="B159" s="71" t="s">
        <v>70</v>
      </c>
      <c r="C159" s="62"/>
      <c r="D159" s="77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8"/>
      <c r="B160" s="72"/>
      <c r="C160" s="63"/>
      <c r="D160" s="78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8"/>
      <c r="B161" s="72"/>
      <c r="C161" s="63"/>
      <c r="D161" s="78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8"/>
      <c r="B162" s="72"/>
      <c r="C162" s="63"/>
      <c r="D162" s="78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8"/>
      <c r="B163" s="72"/>
      <c r="C163" s="63"/>
      <c r="D163" s="78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8"/>
      <c r="B164" s="73"/>
      <c r="C164" s="64"/>
      <c r="D164" s="79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74" t="s">
        <v>94</v>
      </c>
      <c r="B165" s="52" t="s">
        <v>73</v>
      </c>
      <c r="C165" s="62"/>
      <c r="D165" s="53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9"/>
      <c r="B166" s="52"/>
      <c r="C166" s="63"/>
      <c r="D166" s="53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9"/>
      <c r="B167" s="52"/>
      <c r="C167" s="63"/>
      <c r="D167" s="53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9"/>
      <c r="B168" s="52"/>
      <c r="C168" s="63"/>
      <c r="D168" s="53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9"/>
      <c r="B169" s="52"/>
      <c r="C169" s="63"/>
      <c r="D169" s="53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9"/>
      <c r="B170" s="52"/>
      <c r="C170" s="64"/>
      <c r="D170" s="53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80" t="s">
        <v>19</v>
      </c>
      <c r="B171" s="101" t="s">
        <v>41</v>
      </c>
      <c r="C171" s="65" t="s">
        <v>112</v>
      </c>
      <c r="D171" s="82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80"/>
      <c r="B172" s="101"/>
      <c r="C172" s="66"/>
      <c r="D172" s="82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48">
        <f t="shared" si="112"/>
        <v>14032.305</v>
      </c>
    </row>
    <row r="173" spans="1:12" ht="21" customHeight="1" x14ac:dyDescent="0.25">
      <c r="A173" s="80"/>
      <c r="B173" s="101"/>
      <c r="C173" s="66"/>
      <c r="D173" s="82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80"/>
      <c r="B174" s="101"/>
      <c r="C174" s="66"/>
      <c r="D174" s="82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80"/>
      <c r="B175" s="101"/>
      <c r="C175" s="66"/>
      <c r="D175" s="82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80"/>
      <c r="B176" s="101"/>
      <c r="C176" s="67"/>
      <c r="D176" s="82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105" t="s">
        <v>79</v>
      </c>
      <c r="B177" s="102" t="s">
        <v>41</v>
      </c>
      <c r="C177" s="93" t="s">
        <v>112</v>
      </c>
      <c r="D177" s="90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106"/>
      <c r="B178" s="103"/>
      <c r="C178" s="94"/>
      <c r="D178" s="91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28">
        <v>12161.331</v>
      </c>
      <c r="K178" s="28">
        <v>12161.331</v>
      </c>
      <c r="L178" s="28">
        <v>12161.331</v>
      </c>
    </row>
    <row r="179" spans="1:12" ht="20.25" customHeight="1" x14ac:dyDescent="0.25">
      <c r="A179" s="106"/>
      <c r="B179" s="103"/>
      <c r="C179" s="94"/>
      <c r="D179" s="91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106"/>
      <c r="B180" s="103"/>
      <c r="C180" s="94"/>
      <c r="D180" s="91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106"/>
      <c r="B181" s="103"/>
      <c r="C181" s="94"/>
      <c r="D181" s="91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107"/>
      <c r="B182" s="104"/>
      <c r="C182" s="95"/>
      <c r="D182" s="92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105" t="s">
        <v>104</v>
      </c>
      <c r="B183" s="102" t="s">
        <v>80</v>
      </c>
      <c r="C183" s="93" t="s">
        <v>123</v>
      </c>
      <c r="D183" s="90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106"/>
      <c r="B184" s="103"/>
      <c r="C184" s="94"/>
      <c r="D184" s="91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106"/>
      <c r="B185" s="103"/>
      <c r="C185" s="94"/>
      <c r="D185" s="91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106"/>
      <c r="B186" s="103"/>
      <c r="C186" s="94"/>
      <c r="D186" s="91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106"/>
      <c r="B187" s="103"/>
      <c r="C187" s="94"/>
      <c r="D187" s="91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107"/>
      <c r="B188" s="104"/>
      <c r="C188" s="95"/>
      <c r="D188" s="92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123">
        <v>7</v>
      </c>
      <c r="B189" s="119" t="s">
        <v>87</v>
      </c>
      <c r="C189" s="62" t="s">
        <v>112</v>
      </c>
      <c r="D189" s="77" t="s">
        <v>108</v>
      </c>
      <c r="E189" s="4" t="s">
        <v>2</v>
      </c>
      <c r="F189" s="18">
        <f t="shared" ref="F189:K189" si="123">SUM(F190:F194)</f>
        <v>24649.515299999999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0</v>
      </c>
      <c r="K189" s="18">
        <f t="shared" si="123"/>
        <v>0</v>
      </c>
      <c r="L189" s="18">
        <f t="shared" ref="L189" si="124">SUM(L190:L194)</f>
        <v>0</v>
      </c>
    </row>
    <row r="190" spans="1:12" ht="22.5" customHeight="1" x14ac:dyDescent="0.25">
      <c r="A190" s="124"/>
      <c r="B190" s="120"/>
      <c r="C190" s="63"/>
      <c r="D190" s="78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124"/>
      <c r="B191" s="120"/>
      <c r="C191" s="63"/>
      <c r="D191" s="78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124"/>
      <c r="B192" s="120"/>
      <c r="C192" s="63"/>
      <c r="D192" s="78"/>
      <c r="E192" s="5" t="s">
        <v>4</v>
      </c>
      <c r="F192" s="18">
        <f t="shared" si="125"/>
        <v>4761.7303999999995</v>
      </c>
      <c r="G192" s="18"/>
      <c r="H192" s="18">
        <v>0</v>
      </c>
      <c r="I192" s="18">
        <f>12705.51593-7943.78553</f>
        <v>4761.7303999999995</v>
      </c>
      <c r="J192" s="38">
        <f>12705.51593-12705.51593</f>
        <v>0</v>
      </c>
      <c r="K192" s="38">
        <f>12705.51593-12705.51593</f>
        <v>0</v>
      </c>
      <c r="L192" s="38">
        <f>12705.51593-12705.51593</f>
        <v>0</v>
      </c>
    </row>
    <row r="193" spans="1:12" ht="22.5" customHeight="1" x14ac:dyDescent="0.25">
      <c r="A193" s="124"/>
      <c r="B193" s="120"/>
      <c r="C193" s="63"/>
      <c r="D193" s="78"/>
      <c r="E193" s="5" t="s">
        <v>5</v>
      </c>
      <c r="F193" s="18">
        <f t="shared" si="125"/>
        <v>19887.784899999999</v>
      </c>
      <c r="G193" s="18"/>
      <c r="H193" s="18">
        <v>5586.5916699999998</v>
      </c>
      <c r="I193" s="18">
        <f>668.71137+13632.48186</f>
        <v>14301.193230000001</v>
      </c>
      <c r="J193" s="38">
        <f>668.71137-668.71137</f>
        <v>0</v>
      </c>
      <c r="K193" s="38">
        <f>668.71137-668.71137</f>
        <v>0</v>
      </c>
      <c r="L193" s="38">
        <f>668.71137-668.71137</f>
        <v>0</v>
      </c>
    </row>
    <row r="194" spans="1:12" ht="22.5" customHeight="1" x14ac:dyDescent="0.25">
      <c r="A194" s="125"/>
      <c r="B194" s="121"/>
      <c r="C194" s="64"/>
      <c r="D194" s="79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38">
        <v>0</v>
      </c>
      <c r="K194" s="18">
        <v>0</v>
      </c>
      <c r="L194" s="18">
        <v>0</v>
      </c>
    </row>
    <row r="195" spans="1:12" ht="22.5" customHeight="1" x14ac:dyDescent="0.25">
      <c r="A195" s="58" t="s">
        <v>95</v>
      </c>
      <c r="B195" s="101" t="s">
        <v>53</v>
      </c>
      <c r="C195" s="62" t="s">
        <v>124</v>
      </c>
      <c r="D195" s="118" t="s">
        <v>13</v>
      </c>
      <c r="E195" s="4" t="s">
        <v>2</v>
      </c>
      <c r="F195" s="16">
        <f>SUM(F196:F200)</f>
        <v>158655.07</v>
      </c>
      <c r="G195" s="16">
        <f t="shared" ref="G195:K195" si="126">SUM(G196:G200)</f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78101.400000000009</v>
      </c>
      <c r="K195" s="16">
        <f t="shared" si="126"/>
        <v>0</v>
      </c>
      <c r="L195" s="16">
        <f t="shared" ref="L195" si="128">SUM(L196:L200)</f>
        <v>80553.67</v>
      </c>
    </row>
    <row r="196" spans="1:12" ht="22.5" customHeight="1" x14ac:dyDescent="0.25">
      <c r="A196" s="58"/>
      <c r="B196" s="101"/>
      <c r="C196" s="63"/>
      <c r="D196" s="118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8"/>
      <c r="B197" s="101"/>
      <c r="C197" s="63"/>
      <c r="D197" s="118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8"/>
      <c r="B198" s="101"/>
      <c r="C198" s="63"/>
      <c r="D198" s="118"/>
      <c r="E198" s="5" t="s">
        <v>4</v>
      </c>
      <c r="F198" s="16">
        <f t="shared" si="130"/>
        <v>154450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74196.33</v>
      </c>
      <c r="K198" s="16">
        <f t="shared" si="132"/>
        <v>0</v>
      </c>
      <c r="L198" s="16">
        <f t="shared" si="132"/>
        <v>80253.67</v>
      </c>
    </row>
    <row r="199" spans="1:12" ht="20.25" customHeight="1" x14ac:dyDescent="0.25">
      <c r="A199" s="58"/>
      <c r="B199" s="101"/>
      <c r="C199" s="63"/>
      <c r="D199" s="118"/>
      <c r="E199" s="5" t="s">
        <v>5</v>
      </c>
      <c r="F199" s="16">
        <f t="shared" si="130"/>
        <v>4205.07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3905.07</v>
      </c>
      <c r="K199" s="16">
        <f t="shared" si="133"/>
        <v>0</v>
      </c>
      <c r="L199" s="16">
        <f t="shared" si="133"/>
        <v>300</v>
      </c>
    </row>
    <row r="200" spans="1:12" ht="22.5" customHeight="1" x14ac:dyDescent="0.25">
      <c r="A200" s="58"/>
      <c r="B200" s="101"/>
      <c r="C200" s="64"/>
      <c r="D200" s="118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8" t="s">
        <v>96</v>
      </c>
      <c r="B201" s="71" t="s">
        <v>52</v>
      </c>
      <c r="C201" s="62">
        <v>2021</v>
      </c>
      <c r="D201" s="65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8"/>
      <c r="B202" s="72"/>
      <c r="C202" s="63"/>
      <c r="D202" s="66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8"/>
      <c r="B203" s="72"/>
      <c r="C203" s="63"/>
      <c r="D203" s="66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8"/>
      <c r="B204" s="72"/>
      <c r="C204" s="63"/>
      <c r="D204" s="66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8"/>
      <c r="B205" s="72"/>
      <c r="C205" s="63"/>
      <c r="D205" s="66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8"/>
      <c r="B206" s="73"/>
      <c r="C206" s="64"/>
      <c r="D206" s="67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8" t="s">
        <v>97</v>
      </c>
      <c r="B207" s="59" t="s">
        <v>47</v>
      </c>
      <c r="C207" s="62">
        <v>2021</v>
      </c>
      <c r="D207" s="62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8"/>
      <c r="B208" s="60"/>
      <c r="C208" s="63"/>
      <c r="D208" s="63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8"/>
      <c r="B209" s="60"/>
      <c r="C209" s="63"/>
      <c r="D209" s="63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8"/>
      <c r="B210" s="60"/>
      <c r="C210" s="63"/>
      <c r="D210" s="63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8"/>
      <c r="B211" s="60"/>
      <c r="C211" s="63"/>
      <c r="D211" s="63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8"/>
      <c r="B212" s="61"/>
      <c r="C212" s="64"/>
      <c r="D212" s="64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8" t="s">
        <v>98</v>
      </c>
      <c r="B213" s="59" t="s">
        <v>48</v>
      </c>
      <c r="C213" s="62">
        <v>2021</v>
      </c>
      <c r="D213" s="62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8"/>
      <c r="B214" s="60"/>
      <c r="C214" s="63"/>
      <c r="D214" s="63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8"/>
      <c r="B215" s="60"/>
      <c r="C215" s="63"/>
      <c r="D215" s="63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8"/>
      <c r="B216" s="60"/>
      <c r="C216" s="63"/>
      <c r="D216" s="63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8"/>
      <c r="B217" s="60"/>
      <c r="C217" s="63"/>
      <c r="D217" s="63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8"/>
      <c r="B218" s="61"/>
      <c r="C218" s="64"/>
      <c r="D218" s="64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8" t="s">
        <v>99</v>
      </c>
      <c r="B219" s="59" t="s">
        <v>49</v>
      </c>
      <c r="C219" s="62" t="s">
        <v>112</v>
      </c>
      <c r="D219" s="62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8"/>
      <c r="B220" s="60"/>
      <c r="C220" s="63"/>
      <c r="D220" s="63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8"/>
      <c r="B221" s="60"/>
      <c r="C221" s="63"/>
      <c r="D221" s="63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8"/>
      <c r="B222" s="60"/>
      <c r="C222" s="63"/>
      <c r="D222" s="63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8"/>
      <c r="B223" s="60"/>
      <c r="C223" s="63"/>
      <c r="D223" s="63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8"/>
      <c r="B224" s="61"/>
      <c r="C224" s="64"/>
      <c r="D224" s="64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8" t="s">
        <v>100</v>
      </c>
      <c r="B225" s="68" t="s">
        <v>71</v>
      </c>
      <c r="C225" s="62" t="s">
        <v>112</v>
      </c>
      <c r="D225" s="65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8"/>
      <c r="B226" s="69"/>
      <c r="C226" s="63"/>
      <c r="D226" s="66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8"/>
      <c r="B227" s="69"/>
      <c r="C227" s="63"/>
      <c r="D227" s="66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8"/>
      <c r="B228" s="69"/>
      <c r="C228" s="63"/>
      <c r="D228" s="66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8"/>
      <c r="B229" s="69"/>
      <c r="C229" s="63"/>
      <c r="D229" s="66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8"/>
      <c r="B230" s="70"/>
      <c r="C230" s="64"/>
      <c r="D230" s="67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8" t="s">
        <v>101</v>
      </c>
      <c r="B231" s="59" t="s">
        <v>43</v>
      </c>
      <c r="C231" s="62" t="s">
        <v>112</v>
      </c>
      <c r="D231" s="117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8"/>
      <c r="B232" s="60"/>
      <c r="C232" s="63"/>
      <c r="D232" s="117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8"/>
      <c r="B233" s="60"/>
      <c r="C233" s="63"/>
      <c r="D233" s="117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8"/>
      <c r="B234" s="60"/>
      <c r="C234" s="63"/>
      <c r="D234" s="117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8"/>
      <c r="B235" s="60"/>
      <c r="C235" s="63"/>
      <c r="D235" s="117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8"/>
      <c r="B236" s="60"/>
      <c r="C236" s="64"/>
      <c r="D236" s="62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8" t="s">
        <v>102</v>
      </c>
      <c r="B237" s="59" t="s">
        <v>45</v>
      </c>
      <c r="C237" s="62" t="s">
        <v>112</v>
      </c>
      <c r="D237" s="62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8"/>
      <c r="B238" s="60"/>
      <c r="C238" s="63"/>
      <c r="D238" s="63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8"/>
      <c r="B239" s="60"/>
      <c r="C239" s="63"/>
      <c r="D239" s="63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8"/>
      <c r="B240" s="60"/>
      <c r="C240" s="63"/>
      <c r="D240" s="63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8"/>
      <c r="B241" s="60"/>
      <c r="C241" s="63"/>
      <c r="D241" s="63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8"/>
      <c r="B242" s="61"/>
      <c r="C242" s="64"/>
      <c r="D242" s="64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8" t="s">
        <v>113</v>
      </c>
      <c r="B243" s="126" t="s">
        <v>114</v>
      </c>
      <c r="C243" s="62" t="s">
        <v>124</v>
      </c>
      <c r="D243" s="54" t="s">
        <v>89</v>
      </c>
      <c r="E243" s="34" t="s">
        <v>2</v>
      </c>
      <c r="F243" s="18">
        <f t="shared" ref="F243:L243" si="171">SUM(F244:F248)</f>
        <v>158655.07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78101.400000000009</v>
      </c>
      <c r="K243" s="18">
        <f t="shared" si="171"/>
        <v>0</v>
      </c>
      <c r="L243" s="18">
        <f t="shared" si="171"/>
        <v>80553.67</v>
      </c>
    </row>
    <row r="244" spans="1:12" ht="22.5" customHeight="1" x14ac:dyDescent="0.25">
      <c r="A244" s="58"/>
      <c r="B244" s="127"/>
      <c r="C244" s="63"/>
      <c r="D244" s="55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8"/>
      <c r="B245" s="127"/>
      <c r="C245" s="63"/>
      <c r="D245" s="55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8"/>
      <c r="B246" s="127"/>
      <c r="C246" s="63"/>
      <c r="D246" s="55"/>
      <c r="E246" s="34" t="s">
        <v>4</v>
      </c>
      <c r="F246" s="18">
        <f t="shared" si="172"/>
        <v>154450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>J252+J258+J264+J270</f>
        <v>74196.33</v>
      </c>
      <c r="K246" s="18">
        <f t="shared" si="173"/>
        <v>0</v>
      </c>
      <c r="L246" s="18">
        <f t="shared" si="173"/>
        <v>80253.67</v>
      </c>
    </row>
    <row r="247" spans="1:12" ht="22.5" customHeight="1" x14ac:dyDescent="0.25">
      <c r="A247" s="58"/>
      <c r="B247" s="127"/>
      <c r="C247" s="63"/>
      <c r="D247" s="55"/>
      <c r="E247" s="34" t="s">
        <v>5</v>
      </c>
      <c r="F247" s="18">
        <f t="shared" si="172"/>
        <v>4205.07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3905.07</v>
      </c>
      <c r="K247" s="18">
        <f t="shared" si="173"/>
        <v>0</v>
      </c>
      <c r="L247" s="18">
        <f t="shared" si="173"/>
        <v>300</v>
      </c>
    </row>
    <row r="248" spans="1:12" ht="22.5" customHeight="1" x14ac:dyDescent="0.25">
      <c r="A248" s="58"/>
      <c r="B248" s="128"/>
      <c r="C248" s="64"/>
      <c r="D248" s="56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8" t="s">
        <v>115</v>
      </c>
      <c r="B249" s="59" t="s">
        <v>105</v>
      </c>
      <c r="C249" s="62">
        <v>2025</v>
      </c>
      <c r="D249" s="75" t="s">
        <v>89</v>
      </c>
      <c r="E249" s="34" t="s">
        <v>2</v>
      </c>
      <c r="F249" s="18">
        <f t="shared" ref="F249:L249" si="175">SUM(F250:F254)</f>
        <v>80553.67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80553.67</v>
      </c>
    </row>
    <row r="250" spans="1:12" ht="20.25" customHeight="1" x14ac:dyDescent="0.25">
      <c r="A250" s="58"/>
      <c r="B250" s="60"/>
      <c r="C250" s="63"/>
      <c r="D250" s="75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8"/>
      <c r="B251" s="60"/>
      <c r="C251" s="63"/>
      <c r="D251" s="75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8"/>
      <c r="B252" s="60"/>
      <c r="C252" s="63"/>
      <c r="D252" s="75"/>
      <c r="E252" s="34" t="s">
        <v>4</v>
      </c>
      <c r="F252" s="18">
        <f t="shared" si="176"/>
        <v>80253.67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23">
        <v>80253.67</v>
      </c>
    </row>
    <row r="253" spans="1:12" ht="22.5" customHeight="1" x14ac:dyDescent="0.25">
      <c r="A253" s="58"/>
      <c r="B253" s="60"/>
      <c r="C253" s="63"/>
      <c r="D253" s="75"/>
      <c r="E253" s="34" t="s">
        <v>5</v>
      </c>
      <c r="F253" s="18">
        <f t="shared" si="176"/>
        <v>300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23">
        <v>300</v>
      </c>
    </row>
    <row r="254" spans="1:12" ht="22.5" customHeight="1" x14ac:dyDescent="0.25">
      <c r="A254" s="58"/>
      <c r="B254" s="60"/>
      <c r="C254" s="64"/>
      <c r="D254" s="54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8" t="s">
        <v>116</v>
      </c>
      <c r="B255" s="59" t="s">
        <v>117</v>
      </c>
      <c r="C255" s="62">
        <v>2023</v>
      </c>
      <c r="D255" s="75" t="s">
        <v>89</v>
      </c>
      <c r="E255" s="34" t="s">
        <v>2</v>
      </c>
      <c r="F255" s="18">
        <f t="shared" ref="F255:L255" si="180">SUM(F256:F260)</f>
        <v>78101.400000000009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78101.400000000009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8"/>
      <c r="B256" s="60"/>
      <c r="C256" s="63"/>
      <c r="D256" s="75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8"/>
      <c r="B257" s="60"/>
      <c r="C257" s="63"/>
      <c r="D257" s="75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8"/>
      <c r="B258" s="60"/>
      <c r="C258" s="63"/>
      <c r="D258" s="75"/>
      <c r="E258" s="34" t="s">
        <v>4</v>
      </c>
      <c r="F258" s="18">
        <f t="shared" si="181"/>
        <v>74196.33</v>
      </c>
      <c r="G258" s="19"/>
      <c r="H258" s="18">
        <f t="shared" ref="H258:I260" si="182">H270</f>
        <v>0</v>
      </c>
      <c r="I258" s="18">
        <f t="shared" si="182"/>
        <v>0</v>
      </c>
      <c r="J258" s="23">
        <v>74196.33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8"/>
      <c r="B259" s="60"/>
      <c r="C259" s="63"/>
      <c r="D259" s="75"/>
      <c r="E259" s="34" t="s">
        <v>5</v>
      </c>
      <c r="F259" s="18">
        <f t="shared" si="181"/>
        <v>3905.07</v>
      </c>
      <c r="G259" s="19"/>
      <c r="H259" s="18">
        <f t="shared" si="182"/>
        <v>0</v>
      </c>
      <c r="I259" s="18">
        <f t="shared" si="182"/>
        <v>0</v>
      </c>
      <c r="J259" s="23">
        <v>3905.07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8"/>
      <c r="B260" s="60"/>
      <c r="C260" s="64"/>
      <c r="D260" s="54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13" t="s">
        <v>84</v>
      </c>
      <c r="B261" s="119" t="s">
        <v>91</v>
      </c>
      <c r="C261" s="62" t="s">
        <v>112</v>
      </c>
      <c r="D261" s="62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14"/>
      <c r="B262" s="120"/>
      <c r="C262" s="63"/>
      <c r="D262" s="63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14"/>
      <c r="B263" s="120"/>
      <c r="C263" s="63"/>
      <c r="D263" s="63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14"/>
      <c r="B264" s="120"/>
      <c r="C264" s="63"/>
      <c r="D264" s="63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14"/>
      <c r="B265" s="120"/>
      <c r="C265" s="63"/>
      <c r="D265" s="63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15"/>
      <c r="B266" s="121"/>
      <c r="C266" s="64"/>
      <c r="D266" s="64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13" t="s">
        <v>85</v>
      </c>
      <c r="B267" s="119" t="s">
        <v>121</v>
      </c>
      <c r="C267" s="62" t="s">
        <v>112</v>
      </c>
      <c r="D267" s="62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14"/>
      <c r="B268" s="120"/>
      <c r="C268" s="63"/>
      <c r="D268" s="63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14"/>
      <c r="B269" s="120"/>
      <c r="C269" s="63"/>
      <c r="D269" s="63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14"/>
      <c r="B270" s="120"/>
      <c r="C270" s="63"/>
      <c r="D270" s="63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14"/>
      <c r="B271" s="120"/>
      <c r="C271" s="63"/>
      <c r="D271" s="63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15"/>
      <c r="B272" s="121"/>
      <c r="C272" s="64"/>
      <c r="D272" s="64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111" t="s">
        <v>86</v>
      </c>
      <c r="B273" s="108" t="s">
        <v>92</v>
      </c>
      <c r="C273" s="62" t="s">
        <v>112</v>
      </c>
      <c r="D273" s="62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112"/>
      <c r="B274" s="109"/>
      <c r="C274" s="63"/>
      <c r="D274" s="63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112"/>
      <c r="B275" s="109"/>
      <c r="C275" s="63"/>
      <c r="D275" s="63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112"/>
      <c r="B276" s="109"/>
      <c r="C276" s="63"/>
      <c r="D276" s="63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112"/>
      <c r="B277" s="109"/>
      <c r="C277" s="63"/>
      <c r="D277" s="63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112"/>
      <c r="B278" s="109"/>
      <c r="C278" s="64"/>
      <c r="D278" s="63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8"/>
      <c r="B279" s="116" t="s">
        <v>51</v>
      </c>
      <c r="C279" s="117"/>
      <c r="D279" s="117"/>
      <c r="E279" s="5" t="s">
        <v>2</v>
      </c>
      <c r="F279" s="16">
        <f>SUM(F280:F284)</f>
        <v>4489956.0080919499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664372.87877999991</v>
      </c>
      <c r="K279" s="16">
        <f t="shared" si="198"/>
        <v>553430.41182000004</v>
      </c>
      <c r="L279" s="16">
        <f t="shared" si="198"/>
        <v>597121.54818000004</v>
      </c>
    </row>
    <row r="280" spans="1:12" ht="17.25" customHeight="1" x14ac:dyDescent="0.25">
      <c r="A280" s="58"/>
      <c r="B280" s="116"/>
      <c r="C280" s="117"/>
      <c r="D280" s="117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8"/>
      <c r="B281" s="116"/>
      <c r="C281" s="117"/>
      <c r="D281" s="117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8"/>
      <c r="B282" s="116"/>
      <c r="C282" s="117"/>
      <c r="D282" s="117"/>
      <c r="E282" s="5" t="s">
        <v>4</v>
      </c>
      <c r="F282" s="16">
        <f>SUM(H282:L282)</f>
        <v>242891.67198000001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76048.782000000007</v>
      </c>
      <c r="K282" s="36">
        <f>K12+K54+K138+K144+K162+K174+K192+K198+K264</f>
        <v>1852.452</v>
      </c>
      <c r="L282" s="36">
        <f t="shared" ref="L282" si="201">L12+L54+L162+L138+L144+L174+L198+L192+L264</f>
        <v>147644.731</v>
      </c>
    </row>
    <row r="283" spans="1:12" ht="27" customHeight="1" x14ac:dyDescent="0.25">
      <c r="A283" s="58"/>
      <c r="B283" s="116"/>
      <c r="C283" s="117"/>
      <c r="D283" s="117"/>
      <c r="E283" s="5" t="s">
        <v>5</v>
      </c>
      <c r="F283" s="16">
        <f>SUM(H283:L283)</f>
        <v>2594862.2862819498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535936.95684999996</v>
      </c>
      <c r="K283" s="16">
        <f>K13+K55+K139+K145+K163+K175+K193+K199+K265</f>
        <v>539416.62881999998</v>
      </c>
      <c r="L283" s="16">
        <f t="shared" si="202"/>
        <v>435444.51218000002</v>
      </c>
    </row>
    <row r="284" spans="1:12" ht="17.25" customHeight="1" x14ac:dyDescent="0.25">
      <c r="A284" s="58"/>
      <c r="B284" s="116"/>
      <c r="C284" s="117"/>
      <c r="D284" s="117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2023-03-28T08:03:01Z</dcterms:modified>
</cp:coreProperties>
</file>